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13_ncr:1_{3EF588F3-3751-4A9F-9DEF-804A154C42CD}" xr6:coauthVersionLast="47" xr6:coauthVersionMax="47" xr10:uidLastSave="{00000000-0000-0000-0000-000000000000}"/>
  <bookViews>
    <workbookView xWindow="-120" yWindow="-120" windowWidth="20730" windowHeight="11040" firstSheet="1" activeTab="3" xr2:uid="{850CCBD0-4117-4CBA-9C37-9CA2087D62BE}"/>
  </bookViews>
  <sheets>
    <sheet name="Gen_data_CU" sheetId="1" r:id="rId1"/>
    <sheet name="Sheet1" sheetId="7" r:id="rId2"/>
    <sheet name="Q1-5" sheetId="2" r:id="rId3"/>
    <sheet name="Heat_CU_data" sheetId="6" r:id="rId4"/>
    <sheet name="Data from CU Heat System" sheetId="4" r:id="rId5"/>
    <sheet name="Solar capacity" sheetId="5" r:id="rId6"/>
  </sheets>
  <externalReferences>
    <externalReference r:id="rId7"/>
  </externalReferences>
  <definedNames>
    <definedName name="_Toc103773392" localSheetId="1">Sheet1!$N$3</definedName>
    <definedName name="OLE_LINK1" localSheetId="1">Sheet1!$J$3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" i="6" l="1"/>
  <c r="E4" i="6"/>
  <c r="E3" i="6"/>
  <c r="C41" i="4"/>
  <c r="C40" i="4"/>
  <c r="M23" i="4" l="1"/>
  <c r="M24" i="4"/>
  <c r="L23" i="4"/>
  <c r="L22" i="4"/>
  <c r="L24" i="4" s="1"/>
  <c r="C89" i="4"/>
  <c r="B89" i="4"/>
  <c r="F33" i="2"/>
  <c r="K5" i="7"/>
  <c r="W4" i="7" s="1"/>
  <c r="T5" i="7" s="1"/>
  <c r="C31" i="4"/>
  <c r="C43" i="4"/>
  <c r="B84" i="4"/>
  <c r="G85" i="4"/>
  <c r="C32" i="4"/>
  <c r="C30" i="4"/>
  <c r="C45" i="4"/>
  <c r="B81" i="4"/>
  <c r="E84" i="4"/>
  <c r="C44" i="4"/>
  <c r="B33" i="4" l="1"/>
  <c r="B1" i="5"/>
  <c r="B3" i="1" s="1"/>
  <c r="D87" i="4"/>
  <c r="B80" i="4"/>
  <c r="D26" i="4"/>
  <c r="B4" i="4"/>
  <c r="D25" i="4"/>
  <c r="G33" i="4"/>
  <c r="G39" i="4" s="1"/>
  <c r="D41" i="4" s="1"/>
  <c r="G34" i="4"/>
  <c r="C72" i="4"/>
  <c r="G38" i="4" l="1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B36" i="2"/>
</calcChain>
</file>

<file path=xl/sharedStrings.xml><?xml version="1.0" encoding="utf-8"?>
<sst xmlns="http://schemas.openxmlformats.org/spreadsheetml/2006/main" count="223" uniqueCount="167">
  <si>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</si>
  <si>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</si>
  <si>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</si>
  <si>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</si>
  <si>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</si>
  <si>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</si>
  <si>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</si>
  <si>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</si>
  <si>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</si>
  <si>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</si>
  <si>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</si>
  <si>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</si>
  <si>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</si>
  <si>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</si>
  <si>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</si>
  <si>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</si>
  <si>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</si>
  <si>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</si>
  <si>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</si>
  <si>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</si>
  <si>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</si>
  <si>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</si>
  <si>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</si>
  <si>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</si>
  <si>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</si>
  <si>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</si>
  <si>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</si>
  <si>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</si>
  <si>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</si>
  <si>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</si>
  <si>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</si>
  <si>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</si>
  <si>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</si>
  <si>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</si>
  <si>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</si>
  <si>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</si>
  <si>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</si>
  <si>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</si>
  <si>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</si>
  <si>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</si>
  <si>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</si>
  <si>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</si>
  <si>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</si>
  <si>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</si>
  <si>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</si>
  <si>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</si>
  <si>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</si>
  <si>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</si>
  <si>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</si>
  <si>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</si>
  <si>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</si>
  <si>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</si>
  <si>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</si>
  <si>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</si>
  <si>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</si>
  <si>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</si>
  <si>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</si>
  <si>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</si>
  <si>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</si>
  <si>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</si>
  <si>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</si>
  <si>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</si>
  <si>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</si>
  <si>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</si>
  <si>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</si>
  <si>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</si>
  <si>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</si>
  <si>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</si>
  <si>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</si>
  <si>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</si>
  <si>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</si>
  <si>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</si>
  <si>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</si>
  <si>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</si>
  <si>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</si>
  <si>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</si>
  <si>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</si>
  <si>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</si>
  <si>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</si>
  <si>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</si>
  <si>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</si>
  <si>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</si>
  <si>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</si>
  <si>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</si>
  <si>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</si>
  <si>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</si>
  <si>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</si>
  <si>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</si>
  <si>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</si>
  <si>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</si>
  <si>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</si>
  <si>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</si>
  <si>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</si>
  <si>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</si>
  <si>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</si>
  <si>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</si>
  <si>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</si>
  <si>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</si>
  <si>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</si>
  <si>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</si>
  <si>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</si>
  <si>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</si>
  <si>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</si>
  <si>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</si>
  <si>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</si>
  <si>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</si>
  <si>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</si>
  <si>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</si>
  <si>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</si>
  <si>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</si>
  <si>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</si>
  <si>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</si>
  <si>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</si>
  <si>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</si>
  <si>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</si>
  <si>
    <t>400/615</t>
  </si>
  <si>
    <t>2009 Rentech</t>
  </si>
  <si>
    <t>58/150</t>
  </si>
  <si>
    <t>Natural Gas</t>
  </si>
  <si>
    <t>1981 Ossberger</t>
  </si>
  <si>
    <t>Fuel</t>
  </si>
  <si>
    <t>(gpm)</t>
  </si>
  <si>
    <t>Outlet Conditions (psig/ºF)</t>
  </si>
  <si>
    <t>Year Installed &amp; Manufacturer</t>
  </si>
  <si>
    <t>Capacity (klb/hr) Unfired/Fired</t>
  </si>
  <si>
    <t>Duct Burner</t>
  </si>
  <si>
    <t>HRSG No.</t>
  </si>
  <si>
    <t>Flowrate</t>
  </si>
  <si>
    <t>Nominal Capacity (kW)</t>
  </si>
  <si>
    <t>Unit No.</t>
  </si>
  <si>
    <t>Hydro-electric Generators</t>
  </si>
  <si>
    <t>2009 Caterpillar</t>
  </si>
  <si>
    <t>ULSD</t>
  </si>
  <si>
    <t>EDG-2</t>
  </si>
  <si>
    <t>400/640</t>
  </si>
  <si>
    <t>1992 Foster Wheeler</t>
  </si>
  <si>
    <t>D Type Package</t>
  </si>
  <si>
    <t>107.5 / 109.5</t>
  </si>
  <si>
    <t>Natural Gas or #2ULSD</t>
  </si>
  <si>
    <t>EDG-1</t>
  </si>
  <si>
    <t>Emergency Diesel Engine Generator</t>
  </si>
  <si>
    <t>1986 Turbodyne</t>
  </si>
  <si>
    <t>TG-2</t>
  </si>
  <si>
    <t>200/550</t>
  </si>
  <si>
    <t>1965 B&amp;W</t>
  </si>
  <si>
    <t>TG-1</t>
  </si>
  <si>
    <t>Inlet Pressure (psig)</t>
  </si>
  <si>
    <t>Steam Turbine Generators</t>
  </si>
  <si>
    <t>400/600</t>
  </si>
  <si>
    <t>2015 B&amp;W</t>
  </si>
  <si>
    <t>75 /</t>
  </si>
  <si>
    <t>2009 Solar</t>
  </si>
  <si>
    <t>Nat Gas/ULSD</t>
  </si>
  <si>
    <t>CT-2</t>
  </si>
  <si>
    <t>CT-1</t>
  </si>
  <si>
    <t>Combustion Turbine Generators</t>
  </si>
  <si>
    <t>No.</t>
  </si>
  <si>
    <t>package boilers</t>
  </si>
  <si>
    <t>Combined Heat and Power plant (SRHG)</t>
  </si>
  <si>
    <t>Cornell Electricity Generation Resources</t>
  </si>
  <si>
    <t>Boiler Type</t>
  </si>
  <si>
    <t>Capacity (klb/h)</t>
  </si>
  <si>
    <t>Boiler</t>
  </si>
  <si>
    <t>max lbs/hr</t>
  </si>
  <si>
    <t>Cornell Steam Generation Resources</t>
  </si>
  <si>
    <t>ESH</t>
  </si>
  <si>
    <t>Conversion_Factor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</si>
</sst>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2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theme="1"/>
      <name val="Times New Roman"/>
      <family val="1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/>
      <top style="medium">
        <color rgb="FF008000"/>
      </top>
      <bottom/>
      <diagonal/>
    </border>
    <border>
      <left/>
      <right/>
      <top style="mediumDashed">
        <color rgb="FF008000"/>
      </top>
      <bottom/>
      <diagonal/>
    </border>
    <border>
      <left/>
      <right/>
      <top/>
      <bottom style="mediumDashed">
        <color rgb="FF008000"/>
      </bottom>
      <diagonal/>
    </border>
    <border>
      <left/>
      <right/>
      <top style="thick">
        <color rgb="FF008000"/>
      </top>
      <bottom style="medium">
        <color rgb="FF008000"/>
      </bottom>
      <diagonal/>
    </border>
    <border>
      <left/>
      <right/>
      <top style="thick">
        <color rgb="FF008000"/>
      </top>
      <bottom/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47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  <xf numFmtId="0" fontId="19" fillId="0" borderId="0" xfId="0" applyFont="1" applyAlignment="1">
      <alignment vertical="center"/>
    </xf>
    <xf numFmtId="0" fontId="20" fillId="33" borderId="10" xfId="0" applyFont="1" applyFill="1" applyBorder="1" applyAlignment="1">
      <alignment horizontal="center" vertical="center" wrapText="1"/>
    </xf>
    <xf numFmtId="0" fontId="20" fillId="0" borderId="10" xfId="0" applyFont="1" applyBorder="1" applyAlignment="1">
      <alignment horizontal="center" vertical="center" wrapText="1"/>
    </xf>
    <xf numFmtId="3" fontId="20" fillId="0" borderId="10" xfId="0" applyNumberFormat="1" applyFont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3" fontId="20" fillId="0" borderId="0" xfId="0" applyNumberFormat="1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3" fontId="20" fillId="0" borderId="14" xfId="0" applyNumberFormat="1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20" fillId="33" borderId="14" xfId="0" applyFont="1" applyFill="1" applyBorder="1" applyAlignment="1">
      <alignment horizontal="center" vertical="center" wrapText="1"/>
    </xf>
    <xf numFmtId="3" fontId="20" fillId="33" borderId="14" xfId="0" applyNumberFormat="1" applyFont="1" applyFill="1" applyBorder="1" applyAlignment="1">
      <alignment horizontal="center" vertical="center" wrapText="1"/>
    </xf>
    <xf numFmtId="3" fontId="20" fillId="33" borderId="0" xfId="0" applyNumberFormat="1" applyFont="1" applyFill="1" applyAlignment="1">
      <alignment horizontal="center" vertical="center" wrapText="1"/>
    </xf>
    <xf numFmtId="3" fontId="20" fillId="0" borderId="0" xfId="0" applyNumberFormat="1" applyFont="1"/>
    <xf numFmtId="0" fontId="21" fillId="33" borderId="15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21" fillId="0" borderId="16" xfId="0" applyFont="1" applyBorder="1" applyAlignment="1">
      <alignment horizontal="center" vertical="center" wrapText="1"/>
    </xf>
    <xf numFmtId="0" fontId="21" fillId="0" borderId="16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33" borderId="10" xfId="0" applyFont="1" applyFill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33" borderId="16" xfId="0" applyFont="1" applyFill="1" applyBorder="1" applyAlignment="1">
      <alignment horizontal="center" vertical="center" wrapText="1"/>
    </xf>
    <xf numFmtId="0" fontId="21" fillId="33" borderId="14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4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4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4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sheetPr codeName="Sheet1"/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615162-F03A-4E2B-9BCF-3500136E3E38}">
  <sheetPr codeName="Sheet2"/>
  <dimension ref="B2:Y18"/>
  <sheetViews>
    <sheetView topLeftCell="E2" workbookViewId="0">
      <selection activeCell="X4" sqref="X4"/>
    </sheetView>
  </sheetViews>
  <sheetFormatPr defaultRowHeight="15" x14ac:dyDescent="0.25"/>
  <sheetData>
    <row r="2" spans="2:25" ht="16.5" thickBot="1" x14ac:dyDescent="0.3">
      <c r="B2" s="31" t="s">
        <v>164</v>
      </c>
      <c r="T2" t="s">
        <v>163</v>
      </c>
    </row>
    <row r="3" spans="2:25" ht="55.5" customHeight="1" thickTop="1" thickBot="1" x14ac:dyDescent="0.3">
      <c r="B3" s="32" t="s">
        <v>162</v>
      </c>
      <c r="C3" s="33" t="s">
        <v>120</v>
      </c>
      <c r="D3" s="33" t="s">
        <v>161</v>
      </c>
      <c r="E3" s="32"/>
      <c r="F3" s="32"/>
      <c r="G3" s="32"/>
      <c r="H3" s="33" t="s">
        <v>160</v>
      </c>
      <c r="I3" s="33" t="s">
        <v>123</v>
      </c>
      <c r="J3" s="33" t="s">
        <v>122</v>
      </c>
      <c r="N3" s="31" t="s">
        <v>159</v>
      </c>
      <c r="T3" t="s">
        <v>158</v>
      </c>
      <c r="W3" t="s">
        <v>157</v>
      </c>
    </row>
    <row r="4" spans="2:25" ht="72.75" thickTop="1" thickBot="1" x14ac:dyDescent="0.3">
      <c r="B4" s="20" t="s">
        <v>156</v>
      </c>
      <c r="C4" s="34"/>
      <c r="D4" s="34"/>
      <c r="E4" s="20"/>
      <c r="F4" s="20"/>
      <c r="G4" s="20"/>
      <c r="H4" s="34"/>
      <c r="I4" s="34"/>
      <c r="J4" s="34"/>
      <c r="N4" s="42" t="s">
        <v>155</v>
      </c>
      <c r="O4" s="30" t="s">
        <v>129</v>
      </c>
      <c r="P4" s="30" t="s">
        <v>128</v>
      </c>
      <c r="Q4" s="30" t="s">
        <v>120</v>
      </c>
      <c r="R4" s="30" t="s">
        <v>123</v>
      </c>
      <c r="T4" s="29">
        <v>300000</v>
      </c>
      <c r="W4">
        <f>K5*1000</f>
        <v>465000</v>
      </c>
      <c r="Y4">
        <v>300000</v>
      </c>
    </row>
    <row r="5" spans="2:25" ht="45" x14ac:dyDescent="0.25">
      <c r="B5" s="16">
        <v>3</v>
      </c>
      <c r="C5" s="16" t="s">
        <v>138</v>
      </c>
      <c r="D5" s="16" t="s">
        <v>150</v>
      </c>
      <c r="E5" s="16"/>
      <c r="F5" s="16"/>
      <c r="G5" s="16"/>
      <c r="H5" s="16" t="s">
        <v>136</v>
      </c>
      <c r="I5" s="16" t="s">
        <v>149</v>
      </c>
      <c r="J5" s="16" t="s">
        <v>148</v>
      </c>
      <c r="K5">
        <f>2*(75)+100+2*(107.5)</f>
        <v>465</v>
      </c>
      <c r="N5" s="38"/>
      <c r="O5" s="15" t="s">
        <v>154</v>
      </c>
      <c r="P5" s="28">
        <v>15000</v>
      </c>
      <c r="Q5" s="15" t="s">
        <v>152</v>
      </c>
      <c r="R5" s="15" t="s">
        <v>151</v>
      </c>
      <c r="T5" s="7">
        <f>T4+W4</f>
        <v>765000</v>
      </c>
    </row>
    <row r="6" spans="2:25" ht="45.75" thickBot="1" x14ac:dyDescent="0.3">
      <c r="B6" s="16"/>
      <c r="C6" s="16" t="s">
        <v>138</v>
      </c>
      <c r="D6" s="16">
        <v>75</v>
      </c>
      <c r="E6" s="16"/>
      <c r="F6" s="16"/>
      <c r="G6" s="16"/>
      <c r="H6" s="16"/>
      <c r="I6" s="16"/>
      <c r="J6" s="16"/>
      <c r="N6" s="43"/>
      <c r="O6" s="26" t="s">
        <v>153</v>
      </c>
      <c r="P6" s="27">
        <v>15000</v>
      </c>
      <c r="Q6" s="26" t="s">
        <v>152</v>
      </c>
      <c r="R6" s="26" t="s">
        <v>151</v>
      </c>
    </row>
    <row r="7" spans="2:25" ht="72" thickBot="1" x14ac:dyDescent="0.3">
      <c r="B7" s="16">
        <v>4</v>
      </c>
      <c r="C7" s="16" t="s">
        <v>118</v>
      </c>
      <c r="D7" s="16" t="s">
        <v>150</v>
      </c>
      <c r="E7" s="16"/>
      <c r="F7" s="16"/>
      <c r="G7" s="16"/>
      <c r="H7" s="16" t="s">
        <v>136</v>
      </c>
      <c r="I7" s="16" t="s">
        <v>149</v>
      </c>
      <c r="J7" s="16" t="s">
        <v>148</v>
      </c>
      <c r="N7" s="41" t="s">
        <v>147</v>
      </c>
      <c r="O7" s="20" t="s">
        <v>129</v>
      </c>
      <c r="P7" s="20" t="s">
        <v>128</v>
      </c>
      <c r="Q7" s="20" t="s">
        <v>146</v>
      </c>
      <c r="R7" s="20" t="s">
        <v>123</v>
      </c>
    </row>
    <row r="8" spans="2:25" ht="45" x14ac:dyDescent="0.25">
      <c r="B8" s="16"/>
      <c r="C8" s="25"/>
      <c r="D8" s="16">
        <v>75</v>
      </c>
      <c r="E8" s="16"/>
      <c r="F8" s="16"/>
      <c r="G8" s="16"/>
      <c r="H8" s="16"/>
      <c r="I8" s="16"/>
      <c r="J8" s="16"/>
      <c r="N8" s="44"/>
      <c r="O8" s="16" t="s">
        <v>145</v>
      </c>
      <c r="P8" s="17">
        <v>1700</v>
      </c>
      <c r="Q8" s="16">
        <v>400</v>
      </c>
      <c r="R8" s="16" t="s">
        <v>141</v>
      </c>
    </row>
    <row r="9" spans="2:25" ht="45.75" thickBot="1" x14ac:dyDescent="0.3">
      <c r="B9" s="16">
        <v>5</v>
      </c>
      <c r="C9" s="25"/>
      <c r="D9" s="16">
        <v>100</v>
      </c>
      <c r="E9" s="16"/>
      <c r="F9" s="16"/>
      <c r="G9" s="16"/>
      <c r="H9" s="16" t="s">
        <v>136</v>
      </c>
      <c r="I9" s="16" t="s">
        <v>144</v>
      </c>
      <c r="J9" s="16" t="s">
        <v>143</v>
      </c>
      <c r="N9" s="45"/>
      <c r="O9" s="23" t="s">
        <v>142</v>
      </c>
      <c r="P9" s="24">
        <v>5800</v>
      </c>
      <c r="Q9" s="23">
        <v>400</v>
      </c>
      <c r="R9" s="23" t="s">
        <v>141</v>
      </c>
    </row>
    <row r="10" spans="2:25" ht="30" customHeight="1" thickBot="1" x14ac:dyDescent="0.3">
      <c r="B10" s="35">
        <v>6</v>
      </c>
      <c r="C10" s="35" t="s">
        <v>138</v>
      </c>
      <c r="D10" s="35" t="s">
        <v>137</v>
      </c>
      <c r="E10" s="16"/>
      <c r="F10" s="16"/>
      <c r="G10" s="16"/>
      <c r="H10" s="35" t="s">
        <v>136</v>
      </c>
      <c r="I10" s="35" t="s">
        <v>135</v>
      </c>
      <c r="J10" s="35" t="s">
        <v>134</v>
      </c>
      <c r="N10" s="41" t="s">
        <v>140</v>
      </c>
      <c r="O10" s="20" t="s">
        <v>129</v>
      </c>
      <c r="P10" s="20" t="s">
        <v>128</v>
      </c>
      <c r="Q10" s="20" t="s">
        <v>120</v>
      </c>
      <c r="R10" s="20" t="s">
        <v>123</v>
      </c>
    </row>
    <row r="11" spans="2:25" ht="45" x14ac:dyDescent="0.25">
      <c r="B11" s="35"/>
      <c r="C11" s="35"/>
      <c r="D11" s="35"/>
      <c r="E11" s="16"/>
      <c r="F11" s="16"/>
      <c r="G11" s="16"/>
      <c r="H11" s="35"/>
      <c r="I11" s="35"/>
      <c r="J11" s="35"/>
      <c r="N11" s="44"/>
      <c r="O11" s="16" t="s">
        <v>139</v>
      </c>
      <c r="P11" s="17">
        <v>1000</v>
      </c>
      <c r="Q11" s="16" t="s">
        <v>132</v>
      </c>
      <c r="R11" s="16" t="s">
        <v>131</v>
      </c>
    </row>
    <row r="12" spans="2:25" ht="29.25" customHeight="1" thickBot="1" x14ac:dyDescent="0.3">
      <c r="B12" s="35">
        <v>7</v>
      </c>
      <c r="C12" s="35" t="s">
        <v>138</v>
      </c>
      <c r="D12" s="35" t="s">
        <v>137</v>
      </c>
      <c r="E12" s="16"/>
      <c r="F12" s="16"/>
      <c r="G12" s="16"/>
      <c r="H12" s="35" t="s">
        <v>136</v>
      </c>
      <c r="I12" s="35" t="s">
        <v>135</v>
      </c>
      <c r="J12" s="35" t="s">
        <v>134</v>
      </c>
      <c r="N12" s="45"/>
      <c r="O12" s="23" t="s">
        <v>133</v>
      </c>
      <c r="P12" s="24">
        <v>1000</v>
      </c>
      <c r="Q12" s="23" t="s">
        <v>132</v>
      </c>
      <c r="R12" s="23" t="s">
        <v>131</v>
      </c>
    </row>
    <row r="13" spans="2:25" ht="15.75" thickBot="1" x14ac:dyDescent="0.3">
      <c r="B13" s="36"/>
      <c r="C13" s="36"/>
      <c r="D13" s="36"/>
      <c r="E13" s="22"/>
      <c r="F13" s="22"/>
      <c r="G13" s="22"/>
      <c r="H13" s="36"/>
      <c r="I13" s="36"/>
      <c r="J13" s="36"/>
      <c r="N13" s="41" t="s">
        <v>130</v>
      </c>
      <c r="O13" s="41" t="s">
        <v>129</v>
      </c>
      <c r="P13" s="41" t="s">
        <v>128</v>
      </c>
      <c r="Q13" s="18" t="s">
        <v>127</v>
      </c>
      <c r="R13" s="41" t="s">
        <v>123</v>
      </c>
    </row>
    <row r="14" spans="2:25" ht="56.25" customHeight="1" thickBot="1" x14ac:dyDescent="0.3">
      <c r="B14" s="37" t="s">
        <v>126</v>
      </c>
      <c r="C14" s="21" t="s">
        <v>125</v>
      </c>
      <c r="D14" s="37" t="s">
        <v>124</v>
      </c>
      <c r="E14" s="37"/>
      <c r="F14" s="37"/>
      <c r="G14" s="37"/>
      <c r="H14" s="37"/>
      <c r="I14" s="37" t="s">
        <v>123</v>
      </c>
      <c r="J14" s="37" t="s">
        <v>122</v>
      </c>
      <c r="N14" s="44"/>
      <c r="O14" s="34"/>
      <c r="P14" s="34"/>
      <c r="Q14" s="20" t="s">
        <v>121</v>
      </c>
      <c r="R14" s="34"/>
    </row>
    <row r="15" spans="2:25" ht="45" x14ac:dyDescent="0.25">
      <c r="B15" s="38"/>
      <c r="C15" s="19" t="s">
        <v>120</v>
      </c>
      <c r="D15" s="38"/>
      <c r="E15" s="38"/>
      <c r="F15" s="38"/>
      <c r="G15" s="38"/>
      <c r="H15" s="38"/>
      <c r="I15" s="38"/>
      <c r="J15" s="38"/>
      <c r="N15" s="44"/>
      <c r="O15" s="16">
        <v>1</v>
      </c>
      <c r="P15" s="16">
        <v>800</v>
      </c>
      <c r="Q15" s="17">
        <v>39630</v>
      </c>
      <c r="R15" s="16" t="s">
        <v>119</v>
      </c>
    </row>
    <row r="16" spans="2:25" ht="45.75" thickBot="1" x14ac:dyDescent="0.3">
      <c r="B16" s="15">
        <v>1</v>
      </c>
      <c r="C16" s="15" t="s">
        <v>118</v>
      </c>
      <c r="D16" s="39" t="s">
        <v>117</v>
      </c>
      <c r="E16" s="39"/>
      <c r="F16" s="39"/>
      <c r="G16" s="39"/>
      <c r="H16" s="39"/>
      <c r="I16" s="15" t="s">
        <v>116</v>
      </c>
      <c r="J16" s="15" t="s">
        <v>115</v>
      </c>
      <c r="N16" s="46"/>
      <c r="O16" s="13">
        <v>2</v>
      </c>
      <c r="P16" s="14">
        <v>1072</v>
      </c>
      <c r="Q16" s="14">
        <v>54600</v>
      </c>
      <c r="R16" s="13" t="s">
        <v>119</v>
      </c>
    </row>
    <row r="17" spans="2:14" ht="31.5" thickTop="1" thickBot="1" x14ac:dyDescent="0.3">
      <c r="B17" s="12">
        <v>2</v>
      </c>
      <c r="C17" s="12" t="s">
        <v>118</v>
      </c>
      <c r="D17" s="40" t="s">
        <v>117</v>
      </c>
      <c r="E17" s="40"/>
      <c r="F17" s="40"/>
      <c r="G17" s="40"/>
      <c r="H17" s="40"/>
      <c r="I17" s="12" t="s">
        <v>116</v>
      </c>
      <c r="J17" s="12" t="s">
        <v>115</v>
      </c>
      <c r="N17" s="11"/>
    </row>
    <row r="18" spans="2:14" ht="15.75" thickTop="1" x14ac:dyDescent="0.25">
      <c r="B18" s="11"/>
    </row>
  </sheetData>
  <mergeCells count="30">
    <mergeCell ref="D17:H17"/>
    <mergeCell ref="R13:R14"/>
    <mergeCell ref="N4:N6"/>
    <mergeCell ref="N7:N9"/>
    <mergeCell ref="N10:N12"/>
    <mergeCell ref="N13:N16"/>
    <mergeCell ref="O13:O14"/>
    <mergeCell ref="P13:P14"/>
    <mergeCell ref="B14:B15"/>
    <mergeCell ref="D14:H15"/>
    <mergeCell ref="I14:I15"/>
    <mergeCell ref="J14:J15"/>
    <mergeCell ref="D16:H16"/>
    <mergeCell ref="J10:J11"/>
    <mergeCell ref="B12:B13"/>
    <mergeCell ref="C12:C13"/>
    <mergeCell ref="D12:D13"/>
    <mergeCell ref="H12:H13"/>
    <mergeCell ref="I12:I13"/>
    <mergeCell ref="J12:J13"/>
    <mergeCell ref="B10:B11"/>
    <mergeCell ref="C10:C11"/>
    <mergeCell ref="D10:D11"/>
    <mergeCell ref="H10:H11"/>
    <mergeCell ref="I10:I11"/>
    <mergeCell ref="C3:C4"/>
    <mergeCell ref="D3:D4"/>
    <mergeCell ref="H3:H4"/>
    <mergeCell ref="I3:I4"/>
    <mergeCell ref="J3:J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sheetPr codeName="Sheet3"/>
  <dimension ref="A1:G36"/>
  <sheetViews>
    <sheetView workbookViewId="0"/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sheetPr codeName="Sheet4"/>
  <dimension ref="A1:E4"/>
  <sheetViews>
    <sheetView tabSelected="1" workbookViewId="0">
      <selection activeCell="E2" sqref="E2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166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System'!M24</f>
        <v>8.3752093802345065E-2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System'!C41</f>
        <v>8.1408630555555556E-2</v>
      </c>
    </row>
    <row r="4" spans="1:5" x14ac:dyDescent="0.25">
      <c r="A4" t="s">
        <v>165</v>
      </c>
      <c r="E4">
        <f>'Data from CU Heat System'!C40</f>
        <v>2.5707988596491229E-2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sheetPr codeName="Sheet5"/>
  <dimension ref="A1:N89"/>
  <sheetViews>
    <sheetView topLeftCell="A8" workbookViewId="0">
      <selection activeCell="C40" sqref="C40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111</v>
      </c>
      <c r="M21" t="s">
        <v>112</v>
      </c>
    </row>
    <row r="22" spans="2:14" x14ac:dyDescent="0.25">
      <c r="B22" t="s">
        <v>87</v>
      </c>
      <c r="K22" t="s">
        <v>109</v>
      </c>
      <c r="L22">
        <f>'Q1-5'!B5</f>
        <v>238900</v>
      </c>
      <c r="M22">
        <v>30</v>
      </c>
      <c r="N22" t="s">
        <v>113</v>
      </c>
    </row>
    <row r="23" spans="2:14" x14ac:dyDescent="0.25">
      <c r="B23" s="3" t="s">
        <v>86</v>
      </c>
      <c r="K23" t="s">
        <v>110</v>
      </c>
      <c r="L23">
        <f>300000*B84*1000</f>
        <v>358200</v>
      </c>
      <c r="M23">
        <f>300000*B84</f>
        <v>358.2</v>
      </c>
      <c r="N23" t="s">
        <v>114</v>
      </c>
    </row>
    <row r="24" spans="2:14" x14ac:dyDescent="0.25">
      <c r="B24" t="s">
        <v>85</v>
      </c>
      <c r="L24">
        <f>L22/L23</f>
        <v>0.66694584031267445</v>
      </c>
      <c r="M24">
        <f>M22/M23</f>
        <v>8.3752093802345065E-2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108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105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106</v>
      </c>
      <c r="G84" t="s">
        <v>107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sheetPr codeName="Sheet6"/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Gen_data_CU</vt:lpstr>
      <vt:lpstr>Sheet1</vt:lpstr>
      <vt:lpstr>Q1-5</vt:lpstr>
      <vt:lpstr>Heat_CU_data</vt:lpstr>
      <vt:lpstr>Data from CU Heat System</vt:lpstr>
      <vt:lpstr>Solar capacity</vt:lpstr>
      <vt:lpstr>Sheet1!_Toc103773392</vt:lpstr>
      <vt:lpstr>Sheet1!OLE_LINK1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Fenya Deva Weasel Bartram</cp:lastModifiedBy>
  <dcterms:created xsi:type="dcterms:W3CDTF">2024-11-10T02:01:33Z</dcterms:created>
  <dcterms:modified xsi:type="dcterms:W3CDTF">2024-12-02T20:50:06Z</dcterms:modified>
</cp:coreProperties>
</file>